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<sst xmlns="http://schemas.openxmlformats.org/spreadsheetml/2006/main" count="431" uniqueCount="131">
  <si>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</si>
  <si>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</si>
  <si>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</si>
  <si>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</si>
  <si>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</si>
  <si>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</si>
  <si>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</si>
  <si>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</si>
  <si>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</si>
  <si>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</si>
  <si>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</si>
  <si>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</si>
  <si>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</si>
  <si>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</si>
  <si>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</si>
  <si>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</si>
  <si>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</si>
  <si>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</si>
  <si>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</si>
  <si>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</si>
  <si>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</si>
  <si>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</si>
  <si>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</si>
  <si>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</si>
  <si>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</si>
  <si>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</si>
  <si>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</si>
  <si>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</si>
  <si>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</si>
  <si>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</si>
  <si>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</si>
  <si>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</si>
  <si>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</si>
  <si>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</si>
  <si>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</si>
  <si>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</si>
  <si>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</si>
  <si>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</si>
  <si>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</si>
  <si>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</si>
  <si>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</si>
  <si>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</si>
  <si>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</si>
  <si>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</si>
  <si>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</si>
  <si>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</si>
  <si>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</si>
  <si>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</si>
  <si>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</si>
  <si>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</si>
  <si>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</si>
  <si>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</si>
  <si>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</si>
  <si>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</si>
  <si>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</si>
  <si>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</si>
  <si>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</si>
  <si>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</si>
  <si>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</si>
  <si>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</si>
  <si>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</si>
  <si>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</si>
  <si>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</si>
  <si>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</si>
  <si>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</si>
  <si>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</si>
  <si>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</si>
  <si>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</si>
  <si>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</si>
  <si>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</si>
  <si>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</si>
  <si>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</si>
  <si>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</si>
  <si>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</si>
  <si>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</si>
  <si>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</si>
  <si>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</si>
  <si>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</si>
  <si>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</si>
  <si>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</si>
  <si>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</si>
  <si>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</si>
  <si>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</si>
  <si>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</si>
  <si>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</si>
  <si>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</si>
  <si>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</si>
  <si>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</si>
  <si>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</si>
  <si>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</si>
  <si>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</si>
  <si>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</si>
  <si>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</si>
  <si>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</si>
  <si>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</si>
  <si>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</si>
  <si>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</si>
  <si>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</si>
  <si>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</si>
  <si>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</si>
  <si>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</si>
  <si>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</si>
  <si>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</si>
  <si>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</si>
  <si>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</si>
  <si>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</si>
  <si>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</si>
  <si>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</si>
  <si>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</si>
  <si>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</si>
  <si>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</si>
  <si>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</si>
  <si>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</si>
  <si>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</si>
  <si>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</si>
  <si>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</si>
  <si>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</si>
  <si>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</si>
  <si>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</si>
  <si>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</si>
  <si>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</si>
  <si>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</si>
  <si>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</si>
  <si>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</si>
  <si>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</si>
  <si>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</si>
  <si>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23.12.2016</t>
  </si>
  <si>
    <r>
      <t xml:space="preserve">станом на 23.12.2016р.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</si>
  <si>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</si>
  <si>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</si>
  <si>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23.12.2016р.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</si>
</sst>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1"/>
      <color indexed="8"/>
      <name val="Times New Roman"/>
      <family val="0"/>
    </font>
    <font>
      <sz val="1.05"/>
      <color indexed="8"/>
      <name val="Times New Roman"/>
      <family val="0"/>
    </font>
    <font>
      <sz val="1.55"/>
      <color indexed="8"/>
      <name val="Times New Roman"/>
      <family val="0"/>
    </font>
    <font>
      <sz val="4"/>
      <color indexed="8"/>
      <name val="Times New Roman"/>
      <family val="0"/>
    </font>
    <font>
      <sz val="5.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185" fontId="7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11" fillId="0" borderId="33" xfId="0" applyNumberFormat="1" applyFont="1" applyBorder="1" applyAlignment="1">
      <alignment horizontal="center"/>
    </xf>
    <xf numFmtId="185" fontId="11" fillId="0" borderId="34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0222631"/>
        <c:axId val="24894816"/>
      </c:lineChart>
      <c:catAx>
        <c:axId val="102226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94816"/>
        <c:crosses val="autoZero"/>
        <c:auto val="0"/>
        <c:lblOffset val="100"/>
        <c:tickLblSkip val="1"/>
        <c:noMultiLvlLbl val="0"/>
      </c:catAx>
      <c:valAx>
        <c:axId val="2489481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226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15220401"/>
        <c:axId val="2765882"/>
      </c:lineChart>
      <c:catAx>
        <c:axId val="152204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5882"/>
        <c:crosses val="autoZero"/>
        <c:auto val="0"/>
        <c:lblOffset val="100"/>
        <c:tickLblSkip val="1"/>
        <c:noMultiLvlLbl val="0"/>
      </c:catAx>
      <c:valAx>
        <c:axId val="2765882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2204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24892939"/>
        <c:axId val="22709860"/>
      </c:lineChart>
      <c:catAx>
        <c:axId val="248929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09860"/>
        <c:crosses val="autoZero"/>
        <c:auto val="0"/>
        <c:lblOffset val="100"/>
        <c:tickLblSkip val="1"/>
        <c:noMultiLvlLbl val="0"/>
      </c:catAx>
      <c:valAx>
        <c:axId val="22709860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929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3062149"/>
        <c:axId val="27559342"/>
      </c:lineChart>
      <c:catAx>
        <c:axId val="30621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59342"/>
        <c:crosses val="autoZero"/>
        <c:auto val="0"/>
        <c:lblOffset val="100"/>
        <c:tickLblSkip val="1"/>
        <c:noMultiLvlLbl val="0"/>
      </c:catAx>
      <c:valAx>
        <c:axId val="27559342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21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23.12.2016</a:t>
            </a:r>
          </a:p>
        </c:rich>
      </c:tx>
      <c:layout>
        <c:manualLayout>
          <c:xMode val="factor"/>
          <c:yMode val="factor"/>
          <c:x val="0.066"/>
          <c:y val="-0.028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6707487"/>
        <c:axId val="17714200"/>
      </c:bar3D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14200"/>
        <c:crosses val="autoZero"/>
        <c:auto val="1"/>
        <c:lblOffset val="100"/>
        <c:tickLblSkip val="1"/>
        <c:noMultiLvlLbl val="0"/>
      </c:catAx>
      <c:valAx>
        <c:axId val="17714200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0748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5210073"/>
        <c:axId val="25564066"/>
      </c:bar3D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564066"/>
        <c:crosses val="autoZero"/>
        <c:auto val="1"/>
        <c:lblOffset val="100"/>
        <c:tickLblSkip val="1"/>
        <c:noMultiLvlLbl val="0"/>
      </c:catAx>
      <c:valAx>
        <c:axId val="25564066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0073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22726753"/>
        <c:axId val="3214186"/>
      </c:lineChart>
      <c:catAx>
        <c:axId val="227267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186"/>
        <c:crosses val="autoZero"/>
        <c:auto val="0"/>
        <c:lblOffset val="100"/>
        <c:tickLblSkip val="1"/>
        <c:noMultiLvlLbl val="0"/>
      </c:catAx>
      <c:valAx>
        <c:axId val="3214186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26753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28927675"/>
        <c:axId val="59022484"/>
      </c:lineChart>
      <c:catAx>
        <c:axId val="289276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2484"/>
        <c:crosses val="autoZero"/>
        <c:auto val="0"/>
        <c:lblOffset val="100"/>
        <c:tickLblSkip val="1"/>
        <c:noMultiLvlLbl val="0"/>
      </c:catAx>
      <c:valAx>
        <c:axId val="59022484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276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61440309"/>
        <c:axId val="16091870"/>
      </c:lineChart>
      <c:catAx>
        <c:axId val="614403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91870"/>
        <c:crosses val="autoZero"/>
        <c:auto val="0"/>
        <c:lblOffset val="100"/>
        <c:tickLblSkip val="1"/>
        <c:noMultiLvlLbl val="0"/>
      </c:catAx>
      <c:valAx>
        <c:axId val="16091870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4030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10609103"/>
        <c:axId val="28373064"/>
      </c:lineChart>
      <c:catAx>
        <c:axId val="106091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73064"/>
        <c:crosses val="autoZero"/>
        <c:auto val="0"/>
        <c:lblOffset val="100"/>
        <c:tickLblSkip val="1"/>
        <c:noMultiLvlLbl val="0"/>
      </c:catAx>
      <c:valAx>
        <c:axId val="28373064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091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54030985"/>
        <c:axId val="16516818"/>
      </c:lineChart>
      <c:catAx>
        <c:axId val="540309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16818"/>
        <c:crosses val="autoZero"/>
        <c:auto val="0"/>
        <c:lblOffset val="100"/>
        <c:tickLblSkip val="1"/>
        <c:noMultiLvlLbl val="0"/>
      </c:catAx>
      <c:valAx>
        <c:axId val="16516818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30985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14433635"/>
        <c:axId val="62793852"/>
      </c:lineChart>
      <c:catAx>
        <c:axId val="144336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93852"/>
        <c:crosses val="autoZero"/>
        <c:auto val="0"/>
        <c:lblOffset val="100"/>
        <c:tickLblSkip val="1"/>
        <c:noMultiLvlLbl val="0"/>
      </c:catAx>
      <c:valAx>
        <c:axId val="6279385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336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28273757"/>
        <c:axId val="53137222"/>
      </c:lineChart>
      <c:catAx>
        <c:axId val="282737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37222"/>
        <c:crosses val="autoZero"/>
        <c:auto val="0"/>
        <c:lblOffset val="100"/>
        <c:tickLblSkip val="1"/>
        <c:noMultiLvlLbl val="0"/>
      </c:catAx>
      <c:valAx>
        <c:axId val="53137222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737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8472951"/>
        <c:axId val="9147696"/>
      </c:lineChart>
      <c:catAx>
        <c:axId val="84729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47696"/>
        <c:crosses val="autoZero"/>
        <c:auto val="0"/>
        <c:lblOffset val="100"/>
        <c:tickLblSkip val="1"/>
        <c:noMultiLvlLbl val="0"/>
      </c:catAx>
      <c:valAx>
        <c:axId val="9147696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47295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1 042 725,7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1 007 330,1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- 43 466,9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99 096,0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- 35 395,7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52</v>
      </c>
      <c r="Q1" s="155"/>
      <c r="R1" s="155"/>
      <c r="S1" s="155"/>
      <c r="T1" s="155"/>
      <c r="U1" s="156"/>
    </row>
    <row r="2" spans="1:21" ht="15" thickBot="1">
      <c r="A2" s="157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59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65">
        <v>0</v>
      </c>
      <c r="T4" s="166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47">
        <v>0</v>
      </c>
      <c r="T5" s="148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49">
        <v>1</v>
      </c>
      <c r="T6" s="150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47">
        <v>0</v>
      </c>
      <c r="T7" s="148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47">
        <v>0</v>
      </c>
      <c r="T8" s="148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47">
        <v>0</v>
      </c>
      <c r="T9" s="148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47">
        <v>0</v>
      </c>
      <c r="T10" s="148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47">
        <v>0</v>
      </c>
      <c r="T11" s="148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47">
        <v>0</v>
      </c>
      <c r="T12" s="148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47">
        <v>0</v>
      </c>
      <c r="T13" s="148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47">
        <v>0</v>
      </c>
      <c r="T14" s="148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47">
        <v>0</v>
      </c>
      <c r="T15" s="148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47">
        <v>0</v>
      </c>
      <c r="T16" s="148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47">
        <v>0</v>
      </c>
      <c r="T17" s="148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47">
        <v>0</v>
      </c>
      <c r="T18" s="148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47">
        <v>0</v>
      </c>
      <c r="T19" s="148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47">
        <v>0</v>
      </c>
      <c r="T20" s="148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47">
        <v>0</v>
      </c>
      <c r="T21" s="148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47">
        <v>0</v>
      </c>
      <c r="T22" s="148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36">
        <f>SUM(S4:S22)</f>
        <v>1</v>
      </c>
      <c r="T23" s="137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42401</v>
      </c>
      <c r="Q28" s="143">
        <f>'[2]січень'!$D$87</f>
        <v>300.92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42401</v>
      </c>
      <c r="Q38" s="141">
        <v>58550.5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113</v>
      </c>
      <c r="Q1" s="155"/>
      <c r="R1" s="155"/>
      <c r="S1" s="155"/>
      <c r="T1" s="155"/>
      <c r="U1" s="156"/>
    </row>
    <row r="2" spans="1:21" ht="15" thickBot="1">
      <c r="A2" s="157" t="s">
        <v>114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115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73">
        <v>0</v>
      </c>
      <c r="T4" s="174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7">
        <v>0</v>
      </c>
      <c r="T5" s="168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7">
        <v>0</v>
      </c>
      <c r="T10" s="168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7">
        <v>0</v>
      </c>
      <c r="T11" s="168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7">
        <v>0</v>
      </c>
      <c r="T13" s="168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7">
        <v>0</v>
      </c>
      <c r="T15" s="168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7">
        <v>0</v>
      </c>
      <c r="T16" s="168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7">
        <v>0</v>
      </c>
      <c r="T17" s="168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7">
        <v>0</v>
      </c>
      <c r="T21" s="168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7">
        <v>0</v>
      </c>
      <c r="T22" s="168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7">
        <v>0</v>
      </c>
      <c r="T23" s="168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69">
        <f>SUM(S4:S23)</f>
        <v>1</v>
      </c>
      <c r="T24" s="170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35" t="s">
        <v>35</v>
      </c>
      <c r="Q27" s="135"/>
      <c r="R27" s="135"/>
      <c r="S27" s="135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42" t="s">
        <v>30</v>
      </c>
      <c r="Q28" s="142"/>
      <c r="R28" s="142"/>
      <c r="S28" s="142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9">
        <v>42675</v>
      </c>
      <c r="Q29" s="143">
        <f>'[4]жовтень'!$D$94</f>
        <v>12068.543380000001</v>
      </c>
      <c r="R29" s="143"/>
      <c r="S29" s="143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0"/>
      <c r="Q30" s="143"/>
      <c r="R30" s="143"/>
      <c r="S30" s="143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4" t="s">
        <v>48</v>
      </c>
      <c r="R32" s="145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6" t="s">
        <v>42</v>
      </c>
      <c r="R33" s="146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5" t="s">
        <v>31</v>
      </c>
      <c r="Q37" s="135"/>
      <c r="R37" s="135"/>
      <c r="S37" s="135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8" t="s">
        <v>32</v>
      </c>
      <c r="Q38" s="138"/>
      <c r="R38" s="138"/>
      <c r="S38" s="138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9">
        <v>42675</v>
      </c>
      <c r="Q39" s="141">
        <v>151419.24718999988</v>
      </c>
      <c r="R39" s="141"/>
      <c r="S39" s="141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40"/>
      <c r="Q40" s="141"/>
      <c r="R40" s="141"/>
      <c r="S40" s="141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P39:P40"/>
    <mergeCell ref="Q39:S40"/>
    <mergeCell ref="P29:P30"/>
    <mergeCell ref="Q29:S30"/>
    <mergeCell ref="Q32:R32"/>
    <mergeCell ref="Q33:R33"/>
    <mergeCell ref="P37:S37"/>
    <mergeCell ref="P38:S38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118</v>
      </c>
      <c r="Q1" s="155"/>
      <c r="R1" s="155"/>
      <c r="S1" s="155"/>
      <c r="T1" s="155"/>
      <c r="U1" s="156"/>
    </row>
    <row r="2" spans="1:21" ht="15" thickBot="1">
      <c r="A2" s="157" t="s">
        <v>119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120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7">
        <v>0</v>
      </c>
      <c r="T11" s="168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7">
        <v>0</v>
      </c>
      <c r="T12" s="168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7">
        <v>0</v>
      </c>
      <c r="T14" s="168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7">
        <v>0</v>
      </c>
      <c r="T16" s="168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7">
        <v>0</v>
      </c>
      <c r="T17" s="168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7">
        <v>0</v>
      </c>
      <c r="T18" s="168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7">
        <v>0</v>
      </c>
      <c r="T19" s="168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7">
        <v>0</v>
      </c>
      <c r="T21" s="168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7">
        <v>0</v>
      </c>
      <c r="T22" s="168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7">
        <v>0</v>
      </c>
      <c r="T23" s="168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7">
        <v>0</v>
      </c>
      <c r="T24" s="168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7">
        <v>0</v>
      </c>
      <c r="T25" s="168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69">
        <f>SUM(S4:S25)</f>
        <v>1</v>
      </c>
      <c r="T26" s="170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42705</v>
      </c>
      <c r="Q31" s="143">
        <f>'[4]листопад'!$D$94</f>
        <v>0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42705</v>
      </c>
      <c r="Q41" s="141">
        <f>'[5]залишки  (2)'!$K$6/1000</f>
        <v>0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124</v>
      </c>
      <c r="Q1" s="155"/>
      <c r="R1" s="155"/>
      <c r="S1" s="155"/>
      <c r="T1" s="155"/>
      <c r="U1" s="156"/>
    </row>
    <row r="2" spans="1:21" ht="15" thickBot="1">
      <c r="A2" s="157" t="s">
        <v>126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127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AVERAGE(L4:L19)</f>
        <v>3476.87125</v>
      </c>
      <c r="P4" s="98">
        <v>2420.1</v>
      </c>
      <c r="Q4" s="99">
        <v>0</v>
      </c>
      <c r="R4" s="100">
        <v>0</v>
      </c>
      <c r="S4" s="173">
        <v>0</v>
      </c>
      <c r="T4" s="174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3476.9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3476.9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3476.9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3476.9</v>
      </c>
      <c r="P8" s="104"/>
      <c r="Q8" s="105"/>
      <c r="R8" s="103"/>
      <c r="S8" s="167"/>
      <c r="T8" s="168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3476.9</v>
      </c>
      <c r="P9" s="104">
        <v>520.9</v>
      </c>
      <c r="Q9" s="105">
        <v>0.1</v>
      </c>
      <c r="R9" s="103">
        <v>0</v>
      </c>
      <c r="S9" s="167">
        <v>1</v>
      </c>
      <c r="T9" s="168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3476.9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3476.9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3476.9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42718</v>
      </c>
      <c r="B13" s="96">
        <v>2022.5</v>
      </c>
      <c r="C13" s="107">
        <v>47.9</v>
      </c>
      <c r="D13" s="115">
        <v>6.7</v>
      </c>
      <c r="E13" s="115">
        <v>446.3</v>
      </c>
      <c r="F13" s="96">
        <v>408.5</v>
      </c>
      <c r="G13" s="115">
        <v>23.56</v>
      </c>
      <c r="H13" s="115">
        <v>1.35</v>
      </c>
      <c r="I13" s="115">
        <v>0</v>
      </c>
      <c r="J13" s="115">
        <v>0</v>
      </c>
      <c r="K13" s="96">
        <f t="shared" si="0"/>
        <v>23.189999999999966</v>
      </c>
      <c r="L13" s="96">
        <v>2980</v>
      </c>
      <c r="M13" s="96">
        <v>3200</v>
      </c>
      <c r="N13" s="4">
        <f t="shared" si="1"/>
        <v>0.93125</v>
      </c>
      <c r="O13" s="2">
        <v>3476.9</v>
      </c>
      <c r="P13" s="102">
        <v>2.74</v>
      </c>
      <c r="Q13" s="96">
        <v>1546.7</v>
      </c>
      <c r="R13" s="103">
        <v>0</v>
      </c>
      <c r="S13" s="167">
        <v>0</v>
      </c>
      <c r="T13" s="168"/>
      <c r="U13" s="101">
        <f t="shared" si="2"/>
        <v>1549.44</v>
      </c>
    </row>
    <row r="14" spans="1:21" ht="12.75">
      <c r="A14" s="11">
        <v>42719</v>
      </c>
      <c r="B14" s="96">
        <v>4970.5</v>
      </c>
      <c r="C14" s="107">
        <v>93.2</v>
      </c>
      <c r="D14" s="115">
        <v>16.2</v>
      </c>
      <c r="E14" s="115">
        <v>429.9</v>
      </c>
      <c r="F14" s="96">
        <v>417.1</v>
      </c>
      <c r="G14" s="115">
        <v>163.2</v>
      </c>
      <c r="H14" s="115">
        <v>2.3</v>
      </c>
      <c r="I14" s="115">
        <v>0</v>
      </c>
      <c r="J14" s="115">
        <v>0</v>
      </c>
      <c r="K14" s="96">
        <f t="shared" si="0"/>
        <v>20.499999999999556</v>
      </c>
      <c r="L14" s="96">
        <v>6112.9</v>
      </c>
      <c r="M14" s="96">
        <v>6400</v>
      </c>
      <c r="N14" s="4">
        <f t="shared" si="1"/>
        <v>0.955140625</v>
      </c>
      <c r="O14" s="2">
        <v>3476.9</v>
      </c>
      <c r="P14" s="102">
        <v>0</v>
      </c>
      <c r="Q14" s="96">
        <v>33.3</v>
      </c>
      <c r="R14" s="107">
        <v>0</v>
      </c>
      <c r="S14" s="167">
        <v>0</v>
      </c>
      <c r="T14" s="168"/>
      <c r="U14" s="101">
        <f t="shared" si="2"/>
        <v>33.3</v>
      </c>
    </row>
    <row r="15" spans="1:21" ht="12.75">
      <c r="A15" s="11">
        <v>42720</v>
      </c>
      <c r="B15" s="96">
        <v>3481.54</v>
      </c>
      <c r="C15" s="97">
        <v>627.25</v>
      </c>
      <c r="D15" s="119">
        <v>18.41</v>
      </c>
      <c r="E15" s="119">
        <v>366.7</v>
      </c>
      <c r="F15" s="120">
        <v>642.1</v>
      </c>
      <c r="G15" s="119">
        <v>10.1</v>
      </c>
      <c r="H15" s="119">
        <v>3.6</v>
      </c>
      <c r="I15" s="119">
        <v>0</v>
      </c>
      <c r="J15" s="119">
        <v>0</v>
      </c>
      <c r="K15" s="96">
        <f t="shared" si="0"/>
        <v>101.35000000000008</v>
      </c>
      <c r="L15" s="96">
        <v>5251.05</v>
      </c>
      <c r="M15" s="105">
        <v>4800</v>
      </c>
      <c r="N15" s="4">
        <f>L15/M15</f>
        <v>1.09396875</v>
      </c>
      <c r="O15" s="2">
        <v>3476.9</v>
      </c>
      <c r="P15" s="102">
        <v>0</v>
      </c>
      <c r="Q15" s="96">
        <v>127</v>
      </c>
      <c r="R15" s="107">
        <v>0</v>
      </c>
      <c r="S15" s="167">
        <v>0</v>
      </c>
      <c r="T15" s="168"/>
      <c r="U15" s="101">
        <f t="shared" si="2"/>
        <v>127</v>
      </c>
    </row>
    <row r="16" spans="1:21" ht="12.75">
      <c r="A16" s="11">
        <v>42723</v>
      </c>
      <c r="B16" s="96">
        <v>1010.4</v>
      </c>
      <c r="C16" s="107">
        <v>31.4</v>
      </c>
      <c r="D16" s="115">
        <v>4.6</v>
      </c>
      <c r="E16" s="115">
        <v>188</v>
      </c>
      <c r="F16" s="96">
        <v>226.9</v>
      </c>
      <c r="G16" s="115">
        <v>68.8</v>
      </c>
      <c r="H16" s="115">
        <v>0.5</v>
      </c>
      <c r="I16" s="115">
        <v>0</v>
      </c>
      <c r="J16" s="115">
        <v>0</v>
      </c>
      <c r="K16" s="96">
        <f t="shared" si="0"/>
        <v>-54.050000000000026</v>
      </c>
      <c r="L16" s="96">
        <v>1476.55</v>
      </c>
      <c r="M16" s="105">
        <v>3600</v>
      </c>
      <c r="N16" s="4">
        <f t="shared" si="1"/>
        <v>0.41015277777777776</v>
      </c>
      <c r="O16" s="2">
        <v>3476.9</v>
      </c>
      <c r="P16" s="102">
        <v>0</v>
      </c>
      <c r="Q16" s="96">
        <v>0</v>
      </c>
      <c r="R16" s="107">
        <v>-30.1</v>
      </c>
      <c r="S16" s="167">
        <v>0</v>
      </c>
      <c r="T16" s="168"/>
      <c r="U16" s="101">
        <f t="shared" si="2"/>
        <v>-30.1</v>
      </c>
    </row>
    <row r="17" spans="1:21" ht="12.75">
      <c r="A17" s="11">
        <v>42724</v>
      </c>
      <c r="B17" s="96">
        <v>2207.4</v>
      </c>
      <c r="C17" s="107">
        <v>137.2</v>
      </c>
      <c r="D17" s="115">
        <v>40.5</v>
      </c>
      <c r="E17" s="115">
        <v>496.9</v>
      </c>
      <c r="F17" s="96">
        <v>646.5</v>
      </c>
      <c r="G17" s="115">
        <v>52.6</v>
      </c>
      <c r="H17" s="115">
        <v>1.5</v>
      </c>
      <c r="I17" s="115">
        <v>0</v>
      </c>
      <c r="J17" s="115">
        <v>1932.6</v>
      </c>
      <c r="K17" s="96">
        <f t="shared" si="0"/>
        <v>24.800000000000182</v>
      </c>
      <c r="L17" s="96">
        <v>5540</v>
      </c>
      <c r="M17" s="96">
        <v>4450</v>
      </c>
      <c r="N17" s="4">
        <f t="shared" si="1"/>
        <v>1.2449438202247192</v>
      </c>
      <c r="O17" s="2">
        <v>3476.9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42725</v>
      </c>
      <c r="B18" s="96">
        <v>2399.7</v>
      </c>
      <c r="C18" s="107">
        <v>738.5</v>
      </c>
      <c r="D18" s="115">
        <v>7.2</v>
      </c>
      <c r="E18" s="115">
        <v>478.8</v>
      </c>
      <c r="F18" s="96">
        <v>282</v>
      </c>
      <c r="G18" s="115">
        <v>5.4</v>
      </c>
      <c r="H18" s="115">
        <v>1.3</v>
      </c>
      <c r="I18" s="115">
        <v>0</v>
      </c>
      <c r="J18" s="115">
        <v>0</v>
      </c>
      <c r="K18" s="96">
        <f t="shared" si="0"/>
        <v>23.799999999999944</v>
      </c>
      <c r="L18" s="96">
        <v>3936.7</v>
      </c>
      <c r="M18" s="96">
        <v>3800</v>
      </c>
      <c r="N18" s="4">
        <f>L18/M18</f>
        <v>1.0359736842105263</v>
      </c>
      <c r="O18" s="2">
        <v>3476.9</v>
      </c>
      <c r="P18" s="102">
        <v>0</v>
      </c>
      <c r="Q18" s="96">
        <v>0</v>
      </c>
      <c r="R18" s="103">
        <v>248.2</v>
      </c>
      <c r="S18" s="167">
        <v>0</v>
      </c>
      <c r="T18" s="168"/>
      <c r="U18" s="101">
        <f t="shared" si="2"/>
        <v>248.2</v>
      </c>
    </row>
    <row r="19" spans="1:21" ht="12.75">
      <c r="A19" s="11">
        <v>42726</v>
      </c>
      <c r="B19" s="96">
        <v>2907.4</v>
      </c>
      <c r="C19" s="107">
        <v>329.2</v>
      </c>
      <c r="D19" s="115">
        <v>45.7</v>
      </c>
      <c r="E19" s="115">
        <v>625.7</v>
      </c>
      <c r="F19" s="96">
        <v>166</v>
      </c>
      <c r="G19" s="115">
        <v>90</v>
      </c>
      <c r="H19" s="115">
        <v>4.1</v>
      </c>
      <c r="I19" s="115">
        <v>0</v>
      </c>
      <c r="J19" s="115">
        <v>0</v>
      </c>
      <c r="K19" s="96">
        <f t="shared" si="0"/>
        <v>12.399999999999773</v>
      </c>
      <c r="L19" s="96">
        <v>4180.5</v>
      </c>
      <c r="M19" s="96">
        <v>4600</v>
      </c>
      <c r="N19" s="4">
        <f t="shared" si="1"/>
        <v>0.908804347826087</v>
      </c>
      <c r="O19" s="2">
        <v>3476.9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42727</v>
      </c>
      <c r="B20" s="96"/>
      <c r="C20" s="107"/>
      <c r="D20" s="115"/>
      <c r="E20" s="96"/>
      <c r="F20" s="96"/>
      <c r="G20" s="115"/>
      <c r="H20" s="115"/>
      <c r="I20" s="115"/>
      <c r="J20" s="115"/>
      <c r="K20" s="96">
        <f t="shared" si="0"/>
        <v>0</v>
      </c>
      <c r="L20" s="96"/>
      <c r="M20" s="96">
        <v>3200</v>
      </c>
      <c r="N20" s="4">
        <f t="shared" si="1"/>
        <v>0</v>
      </c>
      <c r="O20" s="2">
        <v>3476.9</v>
      </c>
      <c r="P20" s="102"/>
      <c r="Q20" s="96"/>
      <c r="R20" s="103"/>
      <c r="S20" s="167"/>
      <c r="T20" s="168"/>
      <c r="U20" s="101">
        <f t="shared" si="2"/>
        <v>0</v>
      </c>
    </row>
    <row r="21" spans="1:21" ht="12.75">
      <c r="A21" s="11">
        <v>42730</v>
      </c>
      <c r="B21" s="96"/>
      <c r="C21" s="107"/>
      <c r="D21" s="115"/>
      <c r="E21" s="96"/>
      <c r="F21" s="96"/>
      <c r="G21" s="115"/>
      <c r="H21" s="115"/>
      <c r="I21" s="115"/>
      <c r="J21" s="115"/>
      <c r="K21" s="96">
        <f t="shared" si="0"/>
        <v>0</v>
      </c>
      <c r="L21" s="96"/>
      <c r="M21" s="96">
        <v>5500</v>
      </c>
      <c r="N21" s="4">
        <f t="shared" si="1"/>
        <v>0</v>
      </c>
      <c r="O21" s="2">
        <v>3476.9</v>
      </c>
      <c r="P21" s="108"/>
      <c r="Q21" s="107"/>
      <c r="R21" s="103"/>
      <c r="S21" s="167"/>
      <c r="T21" s="168"/>
      <c r="U21" s="101">
        <f t="shared" si="2"/>
        <v>0</v>
      </c>
    </row>
    <row r="22" spans="1:21" ht="12.75">
      <c r="A22" s="11">
        <v>42731</v>
      </c>
      <c r="B22" s="96"/>
      <c r="C22" s="107"/>
      <c r="D22" s="115"/>
      <c r="E22" s="96"/>
      <c r="F22" s="96"/>
      <c r="G22" s="115"/>
      <c r="H22" s="115"/>
      <c r="I22" s="115"/>
      <c r="J22" s="115"/>
      <c r="K22" s="96">
        <f t="shared" si="0"/>
        <v>0</v>
      </c>
      <c r="L22" s="96"/>
      <c r="M22" s="96">
        <v>8100</v>
      </c>
      <c r="N22" s="4">
        <f t="shared" si="1"/>
        <v>0</v>
      </c>
      <c r="O22" s="2">
        <v>3476.9</v>
      </c>
      <c r="P22" s="108"/>
      <c r="Q22" s="107"/>
      <c r="R22" s="103"/>
      <c r="S22" s="167"/>
      <c r="T22" s="168"/>
      <c r="U22" s="101">
        <f t="shared" si="2"/>
        <v>0</v>
      </c>
    </row>
    <row r="23" spans="1:21" ht="12.75">
      <c r="A23" s="11">
        <v>42732</v>
      </c>
      <c r="B23" s="96"/>
      <c r="C23" s="107"/>
      <c r="D23" s="115"/>
      <c r="E23" s="96"/>
      <c r="F23" s="96"/>
      <c r="G23" s="115"/>
      <c r="H23" s="115"/>
      <c r="I23" s="115"/>
      <c r="J23" s="115"/>
      <c r="K23" s="96">
        <f t="shared" si="0"/>
        <v>0</v>
      </c>
      <c r="L23" s="96"/>
      <c r="M23" s="96">
        <v>8500</v>
      </c>
      <c r="N23" s="4">
        <f t="shared" si="1"/>
        <v>0</v>
      </c>
      <c r="O23" s="2">
        <v>3476.9</v>
      </c>
      <c r="P23" s="108"/>
      <c r="Q23" s="107"/>
      <c r="R23" s="103"/>
      <c r="S23" s="167"/>
      <c r="T23" s="168"/>
      <c r="U23" s="101">
        <f t="shared" si="2"/>
        <v>0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3476.9</v>
      </c>
      <c r="P24" s="108"/>
      <c r="Q24" s="107"/>
      <c r="R24" s="103"/>
      <c r="S24" s="167"/>
      <c r="T24" s="168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3476.9</v>
      </c>
      <c r="P25" s="108"/>
      <c r="Q25" s="107"/>
      <c r="R25" s="103"/>
      <c r="S25" s="167"/>
      <c r="T25" s="168"/>
      <c r="U25" s="101">
        <f t="shared" si="2"/>
        <v>0</v>
      </c>
    </row>
    <row r="26" spans="1:21" ht="13.5" thickBot="1">
      <c r="A26" s="123" t="s">
        <v>29</v>
      </c>
      <c r="B26" s="125">
        <f>SUM(B4:B25)</f>
        <v>35292.86000000001</v>
      </c>
      <c r="C26" s="125">
        <f aca="true" t="shared" si="3" ref="C26:J26">SUM(C4:C25)</f>
        <v>2478.5699999999997</v>
      </c>
      <c r="D26" s="125">
        <f t="shared" si="3"/>
        <v>193.3</v>
      </c>
      <c r="E26" s="125">
        <f t="shared" si="3"/>
        <v>5026.94</v>
      </c>
      <c r="F26" s="125">
        <f t="shared" si="3"/>
        <v>5622.349999999999</v>
      </c>
      <c r="G26" s="125">
        <f t="shared" si="3"/>
        <v>828.5500000000001</v>
      </c>
      <c r="H26" s="125">
        <f t="shared" si="3"/>
        <v>47.050000000000004</v>
      </c>
      <c r="I26" s="125">
        <f t="shared" si="3"/>
        <v>495.7</v>
      </c>
      <c r="J26" s="125">
        <f t="shared" si="3"/>
        <v>5057.4</v>
      </c>
      <c r="K26" s="124">
        <f>SUM(K4:K25)</f>
        <v>587.22</v>
      </c>
      <c r="L26" s="124">
        <f>SUM(L4:L25)</f>
        <v>55629.94</v>
      </c>
      <c r="M26" s="124">
        <f>SUM(M4:M25)</f>
        <v>95150</v>
      </c>
      <c r="N26" s="127">
        <f>L26/M26</f>
        <v>0.584655176037835</v>
      </c>
      <c r="O26" s="2"/>
      <c r="P26" s="109">
        <f>SUM(P4:P25)</f>
        <v>2957.74</v>
      </c>
      <c r="Q26" s="109">
        <f>SUM(Q4:Q25)</f>
        <v>2358.3</v>
      </c>
      <c r="R26" s="109">
        <f>SUM(R4:R25)</f>
        <v>218.1</v>
      </c>
      <c r="S26" s="169">
        <f>SUM(S4:S25)</f>
        <v>1</v>
      </c>
      <c r="T26" s="170"/>
      <c r="U26" s="109">
        <f>P26+Q26+S26+R26+T26</f>
        <v>5535.14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42727</v>
      </c>
      <c r="Q31" s="143">
        <v>111192.32663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42727</v>
      </c>
      <c r="Q41" s="141">
        <v>0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82" t="s">
        <v>128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3"/>
      <c r="M26" s="183"/>
      <c r="N26" s="183"/>
    </row>
    <row r="27" spans="1:16" ht="54" customHeight="1">
      <c r="A27" s="175" t="s">
        <v>34</v>
      </c>
      <c r="B27" s="184" t="s">
        <v>46</v>
      </c>
      <c r="C27" s="184"/>
      <c r="D27" s="177" t="s">
        <v>57</v>
      </c>
      <c r="E27" s="178"/>
      <c r="F27" s="179" t="s">
        <v>47</v>
      </c>
      <c r="G27" s="180"/>
      <c r="H27" s="181" t="s">
        <v>71</v>
      </c>
      <c r="I27" s="177"/>
      <c r="J27" s="192"/>
      <c r="K27" s="193"/>
      <c r="L27" s="189" t="s">
        <v>38</v>
      </c>
      <c r="M27" s="190"/>
      <c r="N27" s="191"/>
      <c r="O27" s="185" t="s">
        <v>129</v>
      </c>
      <c r="P27" s="186"/>
    </row>
    <row r="28" spans="1:16" ht="30.75" customHeight="1">
      <c r="A28" s="176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80"/>
      <c r="P28" s="177"/>
    </row>
    <row r="29" spans="1:16" ht="23.25" customHeight="1" thickBot="1">
      <c r="A29" s="61">
        <f>грудень!Q41</f>
        <v>0</v>
      </c>
      <c r="B29" s="67">
        <v>10295</v>
      </c>
      <c r="C29" s="67">
        <v>10251.36</v>
      </c>
      <c r="D29" s="67">
        <v>3000</v>
      </c>
      <c r="E29" s="67">
        <v>4618.97</v>
      </c>
      <c r="F29" s="67">
        <v>12400</v>
      </c>
      <c r="G29" s="67">
        <v>12593.19</v>
      </c>
      <c r="H29" s="67">
        <v>12</v>
      </c>
      <c r="I29" s="67">
        <v>13</v>
      </c>
      <c r="J29" s="67"/>
      <c r="K29" s="67"/>
      <c r="L29" s="83">
        <f>H29+F29+D29+J29+B29</f>
        <v>25707</v>
      </c>
      <c r="M29" s="68">
        <f>C29+E29+G29+I29</f>
        <v>27476.520000000004</v>
      </c>
      <c r="N29" s="69">
        <f>M29-L29</f>
        <v>1769.520000000004</v>
      </c>
      <c r="O29" s="187">
        <f>грудень!Q31</f>
        <v>111192.32663</v>
      </c>
      <c r="P29" s="188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537594.4</v>
      </c>
      <c r="C48" s="36">
        <v>515335.62</v>
      </c>
      <c r="F48" s="1" t="s">
        <v>23</v>
      </c>
      <c r="G48" s="7"/>
      <c r="H48" s="194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158699.65</v>
      </c>
      <c r="C49" s="36">
        <v>150763.43</v>
      </c>
      <c r="G49" s="7"/>
      <c r="H49" s="194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155500</v>
      </c>
      <c r="C50" s="36">
        <v>155652.34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21000</v>
      </c>
      <c r="C51" s="36">
        <v>20929.43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101000</v>
      </c>
      <c r="C52" s="36">
        <v>95270.41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7230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35600</v>
      </c>
      <c r="C54" s="36">
        <v>36136.57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26101.68000000005</v>
      </c>
      <c r="C55" s="14">
        <v>26011.839999999967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1042725.7300000001</v>
      </c>
      <c r="C56" s="10">
        <v>1007330.07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10295</v>
      </c>
      <c r="C58" s="10">
        <f>C29</f>
        <v>10251.36</v>
      </c>
    </row>
    <row r="59" spans="1:3" ht="25.5">
      <c r="A59" s="110" t="s">
        <v>73</v>
      </c>
      <c r="B59" s="10">
        <f>D29</f>
        <v>3000</v>
      </c>
      <c r="C59" s="10">
        <f>E29</f>
        <v>4618.97</v>
      </c>
    </row>
    <row r="60" spans="1:3" ht="12.75">
      <c r="A60" s="110" t="s">
        <v>74</v>
      </c>
      <c r="B60" s="10">
        <f>F29</f>
        <v>12400</v>
      </c>
      <c r="C60" s="10">
        <f>G29</f>
        <v>12593.19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13399.73</v>
      </c>
      <c r="N7" s="52">
        <f>SUM(B8:M16)</f>
        <v>158825.13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42643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>
        <v>42720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23781</v>
      </c>
      <c r="N15" s="34">
        <f t="shared" si="1"/>
        <v>23781</v>
      </c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99095.973</v>
      </c>
      <c r="N17" s="53">
        <f t="shared" si="1"/>
        <v>1042725.73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61</v>
      </c>
      <c r="Q1" s="155"/>
      <c r="R1" s="155"/>
      <c r="S1" s="155"/>
      <c r="T1" s="155"/>
      <c r="U1" s="156"/>
    </row>
    <row r="2" spans="1:21" ht="15" thickBot="1">
      <c r="A2" s="157" t="s">
        <v>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67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7">
        <v>0</v>
      </c>
      <c r="T5" s="168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7">
        <v>0</v>
      </c>
      <c r="T7" s="168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7">
        <v>0</v>
      </c>
      <c r="T8" s="168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7">
        <v>1</v>
      </c>
      <c r="T10" s="168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7">
        <v>0</v>
      </c>
      <c r="T13" s="168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7">
        <v>0</v>
      </c>
      <c r="T14" s="168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7">
        <v>0</v>
      </c>
      <c r="T16" s="168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7">
        <v>0</v>
      </c>
      <c r="T17" s="168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7">
        <v>0</v>
      </c>
      <c r="T18" s="168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7">
        <v>0</v>
      </c>
      <c r="T20" s="168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7">
        <v>0</v>
      </c>
      <c r="T21" s="168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7">
        <v>0</v>
      </c>
      <c r="T22" s="168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7">
        <v>0</v>
      </c>
      <c r="T23" s="168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7">
        <v>0</v>
      </c>
      <c r="T24" s="168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69">
        <f>SUM(S4:S24)</f>
        <v>1</v>
      </c>
      <c r="T25" s="170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5" t="s">
        <v>35</v>
      </c>
      <c r="Q28" s="135"/>
      <c r="R28" s="135"/>
      <c r="S28" s="135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2" t="s">
        <v>30</v>
      </c>
      <c r="Q29" s="142"/>
      <c r="R29" s="142"/>
      <c r="S29" s="142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9">
        <v>42430</v>
      </c>
      <c r="Q30" s="143">
        <f>'[2]лютий'!$D$88</f>
        <v>505.3</v>
      </c>
      <c r="R30" s="143"/>
      <c r="S30" s="143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40"/>
      <c r="Q31" s="143"/>
      <c r="R31" s="143"/>
      <c r="S31" s="143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4" t="s">
        <v>48</v>
      </c>
      <c r="R33" s="145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6" t="s">
        <v>42</v>
      </c>
      <c r="R34" s="146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5" t="s">
        <v>31</v>
      </c>
      <c r="Q38" s="135"/>
      <c r="R38" s="135"/>
      <c r="S38" s="135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8" t="s">
        <v>32</v>
      </c>
      <c r="Q39" s="138"/>
      <c r="R39" s="138"/>
      <c r="S39" s="138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9">
        <v>42430</v>
      </c>
      <c r="Q40" s="141">
        <f>'[3]залишки  (2)'!$K$6/1000</f>
        <v>151419.24718999988</v>
      </c>
      <c r="R40" s="141"/>
      <c r="S40" s="141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40"/>
      <c r="Q41" s="141"/>
      <c r="R41" s="141"/>
      <c r="S41" s="141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70</v>
      </c>
      <c r="Q1" s="155"/>
      <c r="R1" s="155"/>
      <c r="S1" s="155"/>
      <c r="T1" s="155"/>
      <c r="U1" s="156"/>
    </row>
    <row r="2" spans="1:21" ht="15" thickBot="1">
      <c r="A2" s="157" t="s">
        <v>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77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7">
        <v>0</v>
      </c>
      <c r="T7" s="168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7">
        <v>1</v>
      </c>
      <c r="T8" s="168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7">
        <v>0</v>
      </c>
      <c r="T9" s="168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7">
        <v>0</v>
      </c>
      <c r="T13" s="168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7">
        <v>0</v>
      </c>
      <c r="T14" s="168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7">
        <v>0</v>
      </c>
      <c r="T17" s="168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7">
        <v>0</v>
      </c>
      <c r="T19" s="168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7">
        <v>0</v>
      </c>
      <c r="T22" s="168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7">
        <v>0</v>
      </c>
      <c r="T23" s="168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7">
        <v>0</v>
      </c>
      <c r="T24" s="168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7">
        <v>0</v>
      </c>
      <c r="T25" s="168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69">
        <f>SUM(S4:S25)</f>
        <v>1</v>
      </c>
      <c r="T26" s="170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42461</v>
      </c>
      <c r="Q31" s="143">
        <v>4343.7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42461</v>
      </c>
      <c r="Q41" s="141">
        <v>30188.1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5:T25"/>
    <mergeCell ref="S26:T26"/>
    <mergeCell ref="P29:S29"/>
    <mergeCell ref="P30:S30"/>
    <mergeCell ref="P31:P32"/>
    <mergeCell ref="Q31:S32"/>
    <mergeCell ref="S24:T24"/>
    <mergeCell ref="Q34:R34"/>
    <mergeCell ref="Q35:R35"/>
    <mergeCell ref="P39:S39"/>
    <mergeCell ref="P40:S40"/>
    <mergeCell ref="P41:P42"/>
    <mergeCell ref="Q41:S42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80</v>
      </c>
      <c r="Q1" s="155"/>
      <c r="R1" s="155"/>
      <c r="S1" s="155"/>
      <c r="T1" s="155"/>
      <c r="U1" s="156"/>
    </row>
    <row r="2" spans="1:21" ht="15" thickBot="1">
      <c r="A2" s="157" t="s">
        <v>81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82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7">
        <v>0</v>
      </c>
      <c r="T5" s="168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7">
        <v>0</v>
      </c>
      <c r="T7" s="168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7">
        <v>1</v>
      </c>
      <c r="T9" s="168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7">
        <v>0</v>
      </c>
      <c r="T12" s="168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7">
        <v>0</v>
      </c>
      <c r="T13" s="168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7">
        <v>0</v>
      </c>
      <c r="T15" s="168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7">
        <v>0</v>
      </c>
      <c r="T16" s="168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7">
        <v>0</v>
      </c>
      <c r="T17" s="168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7">
        <v>0</v>
      </c>
      <c r="T18" s="168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7">
        <v>0</v>
      </c>
      <c r="T22" s="168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7">
        <v>0</v>
      </c>
      <c r="T23" s="168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7">
        <v>0</v>
      </c>
      <c r="T24" s="168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69">
        <f>SUM(S4:S24)</f>
        <v>1</v>
      </c>
      <c r="T25" s="170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5" t="s">
        <v>35</v>
      </c>
      <c r="Q28" s="135"/>
      <c r="R28" s="135"/>
      <c r="S28" s="135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2" t="s">
        <v>30</v>
      </c>
      <c r="Q29" s="142"/>
      <c r="R29" s="142"/>
      <c r="S29" s="142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9">
        <v>42491</v>
      </c>
      <c r="Q30" s="143">
        <f>'[2]квітень'!$D$89</f>
        <v>9087.9705</v>
      </c>
      <c r="R30" s="143"/>
      <c r="S30" s="143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40"/>
      <c r="Q31" s="143"/>
      <c r="R31" s="143"/>
      <c r="S31" s="143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4" t="s">
        <v>48</v>
      </c>
      <c r="R33" s="145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6" t="s">
        <v>42</v>
      </c>
      <c r="R34" s="146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5" t="s">
        <v>31</v>
      </c>
      <c r="Q38" s="135"/>
      <c r="R38" s="135"/>
      <c r="S38" s="135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8" t="s">
        <v>32</v>
      </c>
      <c r="Q39" s="138"/>
      <c r="R39" s="138"/>
      <c r="S39" s="138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9">
        <v>42491</v>
      </c>
      <c r="Q40" s="141">
        <f>'[3]залишки  (2)'!$K$6/1000</f>
        <v>151419.24718999988</v>
      </c>
      <c r="R40" s="141"/>
      <c r="S40" s="141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40"/>
      <c r="Q41" s="141"/>
      <c r="R41" s="141"/>
      <c r="S41" s="141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P40:P41"/>
    <mergeCell ref="Q40:S41"/>
    <mergeCell ref="P30:P31"/>
    <mergeCell ref="Q30:S31"/>
    <mergeCell ref="Q33:R33"/>
    <mergeCell ref="Q34:R34"/>
    <mergeCell ref="P38:S38"/>
    <mergeCell ref="P39:S39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85</v>
      </c>
      <c r="Q1" s="155"/>
      <c r="R1" s="155"/>
      <c r="S1" s="155"/>
      <c r="T1" s="155"/>
      <c r="U1" s="156"/>
    </row>
    <row r="2" spans="1:21" ht="15" thickBot="1">
      <c r="A2" s="157" t="s">
        <v>86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87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73">
        <v>1</v>
      </c>
      <c r="T4" s="174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7">
        <v>0</v>
      </c>
      <c r="T5" s="168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7">
        <v>0</v>
      </c>
      <c r="T7" s="168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7">
        <v>0</v>
      </c>
      <c r="T8" s="168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7">
        <v>0</v>
      </c>
      <c r="T10" s="168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7">
        <v>0</v>
      </c>
      <c r="T12" s="168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7">
        <v>0</v>
      </c>
      <c r="T17" s="168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7">
        <v>0</v>
      </c>
      <c r="T18" s="168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7">
        <v>0</v>
      </c>
      <c r="T19" s="168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7">
        <v>0</v>
      </c>
      <c r="T20" s="168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7">
        <v>0</v>
      </c>
      <c r="T21" s="168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69">
        <f>SUM(S4:S22)</f>
        <v>1</v>
      </c>
      <c r="T23" s="170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42522</v>
      </c>
      <c r="Q28" s="143">
        <f>'[2]травень'!$D$93</f>
        <v>2811.04042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42522</v>
      </c>
      <c r="Q38" s="141">
        <v>75640.77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Q31:R31"/>
    <mergeCell ref="Q32:R32"/>
    <mergeCell ref="P36:S36"/>
    <mergeCell ref="P37:S37"/>
    <mergeCell ref="P38:P39"/>
    <mergeCell ref="Q38:S39"/>
    <mergeCell ref="S22:T22"/>
    <mergeCell ref="S23:T23"/>
    <mergeCell ref="P26:S26"/>
    <mergeCell ref="P27:S27"/>
    <mergeCell ref="P28:P29"/>
    <mergeCell ref="Q28:S29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90</v>
      </c>
      <c r="Q1" s="155"/>
      <c r="R1" s="155"/>
      <c r="S1" s="155"/>
      <c r="T1" s="155"/>
      <c r="U1" s="156"/>
    </row>
    <row r="2" spans="1:21" ht="15" thickBot="1">
      <c r="A2" s="157" t="s">
        <v>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92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7">
        <v>0</v>
      </c>
      <c r="T7" s="168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7">
        <v>1</v>
      </c>
      <c r="T10" s="168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7">
        <v>0</v>
      </c>
      <c r="T15" s="168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7">
        <v>0</v>
      </c>
      <c r="T20" s="168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7">
        <v>0</v>
      </c>
      <c r="T21" s="168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7">
        <v>0</v>
      </c>
      <c r="T22" s="168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69">
        <f>SUM(S4:S22)</f>
        <v>1</v>
      </c>
      <c r="T23" s="170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42552</v>
      </c>
      <c r="Q28" s="143">
        <f>'[2]червень'!$D$93</f>
        <v>9447.89588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42552</v>
      </c>
      <c r="Q38" s="141">
        <f>'[3]залишки  (2)'!$K$6/1000</f>
        <v>151419.24718999988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  <mergeCell ref="Q31:R31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94</v>
      </c>
      <c r="Q1" s="155"/>
      <c r="R1" s="155"/>
      <c r="S1" s="155"/>
      <c r="T1" s="155"/>
      <c r="U1" s="156"/>
    </row>
    <row r="2" spans="1:21" ht="15" thickBot="1">
      <c r="A2" s="157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98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7">
        <v>0</v>
      </c>
      <c r="T12" s="168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7">
        <v>0</v>
      </c>
      <c r="T14" s="168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7">
        <v>0</v>
      </c>
      <c r="T16" s="168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7">
        <v>0</v>
      </c>
      <c r="T17" s="168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7">
        <v>0</v>
      </c>
      <c r="T18" s="168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7">
        <v>0</v>
      </c>
      <c r="T21" s="168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7">
        <v>0</v>
      </c>
      <c r="T22" s="168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7">
        <v>0</v>
      </c>
      <c r="T23" s="168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7">
        <v>0</v>
      </c>
      <c r="T24" s="168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7">
        <v>0</v>
      </c>
      <c r="T25" s="168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69">
        <f>SUM(S4:S25)</f>
        <v>0</v>
      </c>
      <c r="T26" s="170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42583</v>
      </c>
      <c r="Q31" s="143">
        <f>'[2]липень'!$D$94</f>
        <v>14372.98265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42583</v>
      </c>
      <c r="Q41" s="141">
        <f>'[3]залишки  (2)'!$K$6/1000</f>
        <v>151419.24718999988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101</v>
      </c>
      <c r="Q1" s="155"/>
      <c r="R1" s="155"/>
      <c r="S1" s="155"/>
      <c r="T1" s="155"/>
      <c r="U1" s="156"/>
    </row>
    <row r="2" spans="1:21" ht="15" thickBot="1">
      <c r="A2" s="157" t="s">
        <v>103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104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73">
        <v>0</v>
      </c>
      <c r="T4" s="174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7">
        <v>0</v>
      </c>
      <c r="T10" s="168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7">
        <v>0</v>
      </c>
      <c r="T12" s="168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7">
        <v>0</v>
      </c>
      <c r="T17" s="168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7">
        <v>0</v>
      </c>
      <c r="T19" s="168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7">
        <v>0</v>
      </c>
      <c r="T20" s="168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7">
        <v>0</v>
      </c>
      <c r="T22" s="168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7">
        <v>0</v>
      </c>
      <c r="T23" s="168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7">
        <v>0</v>
      </c>
      <c r="T24" s="168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7">
        <v>0</v>
      </c>
      <c r="T25" s="168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69">
        <f>SUM(S4:S25)</f>
        <v>0</v>
      </c>
      <c r="T26" s="170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42614</v>
      </c>
      <c r="Q31" s="143">
        <f>'[2]серпень'!$D$94</f>
        <v>12068.543380000001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42614</v>
      </c>
      <c r="Q41" s="141">
        <f>'[3]залишки  (2)'!$K$6/1000</f>
        <v>151419.24718999988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105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107</v>
      </c>
      <c r="Q1" s="155"/>
      <c r="R1" s="155"/>
      <c r="S1" s="155"/>
      <c r="T1" s="155"/>
      <c r="U1" s="156"/>
    </row>
    <row r="2" spans="1:21" ht="15" thickBot="1">
      <c r="A2" s="157" t="s">
        <v>109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110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7">
        <v>0</v>
      </c>
      <c r="T9" s="168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7">
        <v>0</v>
      </c>
      <c r="T12" s="168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7">
        <v>0</v>
      </c>
      <c r="T14" s="168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7">
        <v>4</v>
      </c>
      <c r="T18" s="168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7">
        <v>0</v>
      </c>
      <c r="T21" s="168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7">
        <v>0</v>
      </c>
      <c r="T23" s="168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7">
        <v>0</v>
      </c>
      <c r="T24" s="168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7"/>
      <c r="T25" s="168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69">
        <f>SUM(S4:S25)</f>
        <v>4</v>
      </c>
      <c r="T26" s="170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42644</v>
      </c>
      <c r="Q31" s="143">
        <f>'[4]вересень'!$D$94</f>
        <v>10150.57106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42644</v>
      </c>
      <c r="Q41" s="141">
        <f>10150571.06/1000</f>
        <v>10150.57106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2016-12-19T09:09:19Z</cp:lastPrinted>
  <dcterms:created xsi:type="dcterms:W3CDTF">2006-11-30T08:16:02Z</dcterms:created>
  <dcterms:modified xsi:type="dcterms:W3CDTF">2016-12-23T10:53:53Z</dcterms:modified>
  <cp:category/>
  <cp:version/>
  <cp:contentType/>
  <cp:contentStatus/>
</cp:coreProperties>
</file>